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" yWindow="90" windowWidth="20115" windowHeight="7500"/>
  </bookViews>
  <sheets>
    <sheet name="№ 5" sheetId="1" r:id="rId1"/>
  </sheets>
  <definedNames>
    <definedName name="OLE_LINK1" localSheetId="0">'№ 5'!#REF!</definedName>
    <definedName name="_xlnm.Print_Titles" localSheetId="0">'№ 5'!$11:$11</definedName>
    <definedName name="_xlnm.Print_Area" localSheetId="0">'№ 5'!$A$1:$L$56</definedName>
  </definedNames>
  <calcPr calcId="125725"/>
</workbook>
</file>

<file path=xl/calcChain.xml><?xml version="1.0" encoding="utf-8"?>
<calcChain xmlns="http://schemas.openxmlformats.org/spreadsheetml/2006/main">
  <c r="J19" i="1"/>
  <c r="K25" l="1"/>
  <c r="L19"/>
  <c r="I19"/>
  <c r="I18"/>
  <c r="J25" l="1"/>
  <c r="I51"/>
  <c r="I50"/>
  <c r="H50"/>
  <c r="I49"/>
  <c r="I35"/>
  <c r="L35" s="1"/>
  <c r="I34"/>
  <c r="L34" s="1"/>
  <c r="I33"/>
  <c r="L33" s="1"/>
  <c r="I32"/>
  <c r="L32" s="1"/>
  <c r="J41"/>
  <c r="I41" s="1"/>
  <c r="I40"/>
  <c r="I39"/>
  <c r="I30"/>
  <c r="I27"/>
  <c r="I24"/>
  <c r="I23"/>
  <c r="I22"/>
  <c r="I21"/>
  <c r="L21" s="1"/>
  <c r="H21"/>
  <c r="L20"/>
  <c r="I20"/>
  <c r="H20"/>
  <c r="I37"/>
  <c r="L36"/>
  <c r="I36"/>
  <c r="I25" l="1"/>
  <c r="J52"/>
  <c r="K52" l="1"/>
  <c r="K47"/>
  <c r="J47"/>
  <c r="K28"/>
  <c r="J28"/>
  <c r="K53" l="1"/>
  <c r="J53"/>
  <c r="I28"/>
  <c r="I47"/>
  <c r="I52"/>
  <c r="I53" l="1"/>
</calcChain>
</file>

<file path=xl/sharedStrings.xml><?xml version="1.0" encoding="utf-8"?>
<sst xmlns="http://schemas.openxmlformats.org/spreadsheetml/2006/main" count="182" uniqueCount="107">
  <si>
    <t>(грн)</t>
  </si>
  <si>
    <t>КПКВ</t>
  </si>
  <si>
    <t>КФК</t>
  </si>
  <si>
    <t>Назва головного розпорядника коштів</t>
  </si>
  <si>
    <t>Найменування об’єкта будівництва/вид будівельних робіт, у тому числі проєктні роботи</t>
  </si>
  <si>
    <t>Загальна тривалість будівництва (рік початку і завершення)</t>
  </si>
  <si>
    <t>Загальна вартість будівництва</t>
  </si>
  <si>
    <t>Рівень виконання робіт на початок бюджетного періоду</t>
  </si>
  <si>
    <t>Обсяг видатків бюджету розвитку</t>
  </si>
  <si>
    <t>в тому числі за рахунок:</t>
  </si>
  <si>
    <t>Рівень готовності об'єкта на кінець бюджетного періоду, %</t>
  </si>
  <si>
    <t>коштів обласного бюджету і  субвенцій з ДБУ</t>
  </si>
  <si>
    <t>коштів субвенцій з місцевих бюджетів</t>
  </si>
  <si>
    <t xml:space="preserve">Капітальні видатки </t>
  </si>
  <si>
    <t>0210180</t>
  </si>
  <si>
    <t>0180</t>
  </si>
  <si>
    <t>0133</t>
  </si>
  <si>
    <t>Обласна державна адміністрація</t>
  </si>
  <si>
    <t>Департамент освіти і науки облдержадміністрації</t>
  </si>
  <si>
    <t>Капітальні видатки</t>
  </si>
  <si>
    <t>0990</t>
  </si>
  <si>
    <t>0712010</t>
  </si>
  <si>
    <t>2010</t>
  </si>
  <si>
    <t>0731</t>
  </si>
  <si>
    <t>Департамент охорони здоров'я облдержадміністрації</t>
  </si>
  <si>
    <t>0813102</t>
  </si>
  <si>
    <t>3102</t>
  </si>
  <si>
    <t>1020</t>
  </si>
  <si>
    <t>Департамент соціального захисту населення облдержадміністрації</t>
  </si>
  <si>
    <t>Співфінансування інвестиційних проектів ДФРР</t>
  </si>
  <si>
    <t>1517361</t>
  </si>
  <si>
    <t>7361</t>
  </si>
  <si>
    <t>0490</t>
  </si>
  <si>
    <t>Реконструкція будівлі спорткомплексу з прибудовою по вул. Небесної Сотні, 6 в м.Чернівці</t>
  </si>
  <si>
    <t>Реконструкція приміщень корпусу (літера А, Б) Чернівецького обласного клінічного онкологічного диспансеру за адресою: м. Чернівці, вул. Героїв Майдану, 242</t>
  </si>
  <si>
    <t>Будівництво дошкільного навчального закладу в с.Карапчів Вижницького району Чернівецької області</t>
  </si>
  <si>
    <t>Реконструкція будівлі школи-інтернату під дошкільний навчальний заклад по вул. Головній, 105 в с. Колінківці Хотинського району</t>
  </si>
  <si>
    <t>Реконструкція Їжівської загальноосвітньої школи І – ІІ ступеня по вул. Штефан чел Маре 154 в с. Їжівці (Урсоя) Сторожинецького району Чернівецької області</t>
  </si>
  <si>
    <t>Реконструкція з добудовою Веренчанської ЗОШ I-III ступеня по вул. Шевченка, 80 в с.Веренчанка Заставнівського району Чернівецької області</t>
  </si>
  <si>
    <t>Всього</t>
  </si>
  <si>
    <t xml:space="preserve">        </t>
  </si>
  <si>
    <t>Залишок коштів субвенції на здійснення заходів щодо соціально-економічного розвитку окремих територій</t>
  </si>
  <si>
    <t>Реконструкція існуючої школи з добудовою учбового корпусу та спортзалу, їдальні в с. Горішні Шерівці Заставнівського району Чернівецької області</t>
  </si>
  <si>
    <t>Інші видатки за рахунок обласного бюджету</t>
  </si>
  <si>
    <t>1517321</t>
  </si>
  <si>
    <t>7321</t>
  </si>
  <si>
    <t>0443</t>
  </si>
  <si>
    <t>Будівництво загальноосвітньої школи I-III ступенів в с. Рідківці Новоселицькогорайону Чернівецької області</t>
  </si>
  <si>
    <t>1517369</t>
  </si>
  <si>
    <t>7369</t>
  </si>
  <si>
    <t>Реконструкція будівлі лікарні з влаштуванням приймального відділення Комунального некомерційного підприємства "Вижницька районна лікарня" по вул. Й. Бурги,5 в м. Вижниця</t>
  </si>
  <si>
    <t>1512010</t>
  </si>
  <si>
    <t>Капітальний ремонт відділень ОКНП "Чернівецький обласний клінічний кардіологічний центр" із заміною мереж по вул. Героїв Майдану, 230 в м. Чернівці</t>
  </si>
  <si>
    <t>1517325</t>
  </si>
  <si>
    <t>7325</t>
  </si>
  <si>
    <t xml:space="preserve">Залишок коштів коштів ПрАТ „Укргідроенерго” </t>
  </si>
  <si>
    <t>Будівництво центральної районної лікарні в м.Сокиряни</t>
  </si>
  <si>
    <t>Будівництво районного будинку культури з залом на 500 місць в м.Сокиряни Чернівецької області</t>
  </si>
  <si>
    <t>Керуючий справами обласної ради                                                                                                        Микола БОРЕЦЬ</t>
  </si>
  <si>
    <t>Департамент фінансів облдержадміністрації</t>
  </si>
  <si>
    <t>Додаток № 5</t>
  </si>
  <si>
    <t>Департамент капітального будівництва, містобудування та архітектури облдержадміністрації</t>
  </si>
  <si>
    <t>2012-2021</t>
  </si>
  <si>
    <t>2018-2020</t>
  </si>
  <si>
    <t>2016-2021</t>
  </si>
  <si>
    <t>2015-2021</t>
  </si>
  <si>
    <t>2017-2021</t>
  </si>
  <si>
    <t>Реконструкція  Селятинського закладу дошкільної освіти по вул. Шкільна, 1 в с. Селятин Путильського району Чернівецької області</t>
  </si>
  <si>
    <t>-</t>
  </si>
  <si>
    <t>2008-2020</t>
  </si>
  <si>
    <t>2010-2020</t>
  </si>
  <si>
    <t>Реконструкція лікувального корпусу КНП "Сторожинецька ЦРЛ" з прибудовою відділення екстреної медичної допомоги по вул. Видинівського, 22 в м. Сторожинець, Сторожинецького району</t>
  </si>
  <si>
    <t>Реконструкція приміщень приймального відділення обласного комунального некомерційного підприємства "Чернівецька лікарня швидкої медичної допомоги" по вул. Фастівська, 2 в м. Чернівці</t>
  </si>
  <si>
    <t>2020-2021</t>
  </si>
  <si>
    <t>Капітальний ремонт приміщень відділень 4-го та 2-го поверхів обласного комунального некомерційного підприємства "Чернівецька лікарня швидкої медичної допомоги" по вул. Фастівська, 2 в м. Чернівці</t>
  </si>
  <si>
    <t>2021-2022</t>
  </si>
  <si>
    <t xml:space="preserve"> -</t>
  </si>
  <si>
    <t>Реконструкція блоку променевої терапії з добудовою приміщення для розміщення лінійного прискорювача з плануючою системою по вул. Героїв Майдану, 242 (колишня Червоноармійська) м.Чернівці</t>
  </si>
  <si>
    <t>Реконструкція спортивних майданчиків багатопрофільного ліцею для обдарованих дітей по вул. Винниченка, 119 в м. Чернівці з добудовою Буковинського палацу водних видів спорту (в т. ч. передпроєктні та проєктні роботи)</t>
  </si>
  <si>
    <t>1989-2021</t>
  </si>
  <si>
    <t>Співфінансування інвестиційних програм і проєктів, що будуть реалізуватись за рахунок коштів державного фонду регіонального розвитку</t>
  </si>
  <si>
    <t>0611041</t>
  </si>
  <si>
    <t>1041</t>
  </si>
  <si>
    <t>0921</t>
  </si>
  <si>
    <t>0611142</t>
  </si>
  <si>
    <t>1142</t>
  </si>
  <si>
    <t xml:space="preserve">Капітальний ремонт електричних мереж та пожежної сигналізації приміщень Чернівецького геріатричного пансіонату за адресою м.Чернівці    вул. Івана Підкови,13 </t>
  </si>
  <si>
    <t>1517370</t>
  </si>
  <si>
    <t>7370</t>
  </si>
  <si>
    <t>1512152</t>
  </si>
  <si>
    <t>2152</t>
  </si>
  <si>
    <t>0763</t>
  </si>
  <si>
    <t>Реконструкція системи кисневого забезпечення ОКНП "Чернівецька обласна клінічна лікарня" по вул. Головна, 137 в м. Чернівці</t>
  </si>
  <si>
    <t xml:space="preserve">  -</t>
  </si>
  <si>
    <t xml:space="preserve">Монтаж (реконструкція) системи киснепостачання лікувального корпусу Б центральної районної лікарні з поліклінікою на вул. Незалежності , 1 в м. Кіцмань Чернівецької області </t>
  </si>
  <si>
    <t xml:space="preserve">Монтаж (реконструкція) системи киснепостачання в будівлі дитячого відділення в КНП "Сторожинецька районна лікарня" по вул. Видинівського, 22 в м. Сторожинець Чернівецької області </t>
  </si>
  <si>
    <t>Будівництво загальноосвітньої школи І-ІІІ ступенів на 240 учнівських місць навчання по вул. Центральній 
в с. Усть - Путила Путильського району Чернівецької області (погашення кредиторської заборгованості)</t>
  </si>
  <si>
    <t>Будівництво загальноосвітньої школи І-ІІІ ступенів на 240 учнівських місць навчання по вул. Центральній в 
с. Усть - Путила Путильського району Чернівецької області</t>
  </si>
  <si>
    <t>1517322</t>
  </si>
  <si>
    <t>7322</t>
  </si>
  <si>
    <t>Реалізація інших заходів щодо соціально-економічного розвитку територій</t>
  </si>
  <si>
    <t xml:space="preserve">Субвенція з обласного бюджету на фінансування об’єктів, визначених Переліком об’єктів соціального призначення м. Новодністровська та Сокирянського району згідно з Титулом будови «Уточнення проекту першої черги ГАЕС у складі трьох агрегатів, включаючи заходи по підвищенню надійності та безпеки гідротехнічних споруд, основного гідросилового обладнання та гідромеханічного обладнання Дністровської ГАЕС. Коригування» </t>
  </si>
  <si>
    <t xml:space="preserve">Капітальний ремонт спортзалу Кам'янського ліцею Сторожинецького району Чернівецької області  </t>
  </si>
  <si>
    <t xml:space="preserve">до рішення 2-ї сесії обласної ради VIIІ скликання </t>
  </si>
  <si>
    <t>від 30.03.2021 № 2-2/21</t>
  </si>
  <si>
    <t>Зміни до додатку № 6 "Розподіл коштів бюджету розвитку на здійснення заходів на будівництво, реконструкцію і реставрацію, капітальний ремонт обєктів виробничої, комунікаційної та соціальної інфраструктури за обєктами у 2021 році" до рішення 1-ї сесії Чернівецької обласної ради VIIІ скликання від 24.12.2020 № 7-1/20 „Про обласний бюджет Чернівецької області на 2021 рік"</t>
  </si>
  <si>
    <t xml:space="preserve">                                                                                                                                                     Микола БОРЕЦЬ</t>
  </si>
</sst>
</file>

<file path=xl/styles.xml><?xml version="1.0" encoding="utf-8"?>
<styleSheet xmlns="http://schemas.openxmlformats.org/spreadsheetml/2006/main">
  <numFmts count="1">
    <numFmt numFmtId="164" formatCode="0.000"/>
  </numFmts>
  <fonts count="40">
    <font>
      <sz val="10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10"/>
      <name val="Arial"/>
      <family val="2"/>
      <charset val="204"/>
    </font>
    <font>
      <sz val="12"/>
      <name val="Arial Cyr"/>
      <charset val="204"/>
    </font>
    <font>
      <b/>
      <sz val="16"/>
      <name val="Times New Roman"/>
      <family val="1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4"/>
      <color indexed="10"/>
      <name val="Arial"/>
      <family val="2"/>
      <charset val="204"/>
    </font>
    <font>
      <sz val="14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1"/>
      <color indexed="17"/>
      <name val="Calibri"/>
      <family val="2"/>
      <charset val="204"/>
    </font>
    <font>
      <sz val="10"/>
      <name val="Courier New"/>
      <family val="3"/>
      <charset val="204"/>
    </font>
    <font>
      <sz val="10"/>
      <color indexed="8"/>
      <name val="Arial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52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67">
    <xf numFmtId="0" fontId="0" fillId="0" borderId="0"/>
    <xf numFmtId="0" fontId="2" fillId="0" borderId="0"/>
    <xf numFmtId="0" fontId="20" fillId="0" borderId="0"/>
    <xf numFmtId="0" fontId="21" fillId="3" borderId="0" applyNumberFormat="0" applyBorder="0" applyAlignment="0" applyProtection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0" fillId="0" borderId="0"/>
    <xf numFmtId="0" fontId="22" fillId="0" borderId="0"/>
    <xf numFmtId="0" fontId="20" fillId="0" borderId="0"/>
    <xf numFmtId="0" fontId="20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3" fillId="0" borderId="0">
      <alignment vertical="top"/>
    </xf>
    <xf numFmtId="0" fontId="24" fillId="4" borderId="0" applyNumberFormat="0" applyBorder="0" applyAlignment="0" applyProtection="0"/>
    <xf numFmtId="0" fontId="20" fillId="0" borderId="0"/>
    <xf numFmtId="0" fontId="20" fillId="0" borderId="0"/>
    <xf numFmtId="0" fontId="25" fillId="0" borderId="0"/>
    <xf numFmtId="0" fontId="34" fillId="5" borderId="0" applyNumberFormat="0" applyBorder="0" applyAlignment="0" applyProtection="0"/>
    <xf numFmtId="0" fontId="34" fillId="6" borderId="0" applyNumberFormat="0" applyBorder="0" applyAlignment="0" applyProtection="0"/>
    <xf numFmtId="0" fontId="34" fillId="3" borderId="0" applyNumberFormat="0" applyBorder="0" applyAlignment="0" applyProtection="0"/>
    <xf numFmtId="0" fontId="34" fillId="7" borderId="0" applyNumberFormat="0" applyBorder="0" applyAlignment="0" applyProtection="0"/>
    <xf numFmtId="0" fontId="34" fillId="8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1" borderId="0" applyNumberFormat="0" applyBorder="0" applyAlignment="0" applyProtection="0"/>
    <xf numFmtId="0" fontId="34" fillId="13" borderId="0" applyNumberFormat="0" applyBorder="0" applyAlignment="0" applyProtection="0"/>
    <xf numFmtId="0" fontId="34" fillId="7" borderId="0" applyNumberFormat="0" applyBorder="0" applyAlignment="0" applyProtection="0"/>
    <xf numFmtId="0" fontId="34" fillId="10" borderId="0" applyNumberFormat="0" applyBorder="0" applyAlignment="0" applyProtection="0"/>
    <xf numFmtId="0" fontId="34" fillId="14" borderId="0" applyNumberFormat="0" applyBorder="0" applyAlignment="0" applyProtection="0"/>
    <xf numFmtId="0" fontId="33" fillId="15" borderId="0" applyNumberFormat="0" applyBorder="0" applyAlignment="0" applyProtection="0"/>
    <xf numFmtId="0" fontId="33" fillId="11" borderId="0" applyNumberFormat="0" applyBorder="0" applyAlignment="0" applyProtection="0"/>
    <xf numFmtId="0" fontId="33" fillId="13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33" fillId="18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33" fillId="22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33" fillId="19" borderId="0" applyNumberFormat="0" applyBorder="0" applyAlignment="0" applyProtection="0"/>
    <xf numFmtId="0" fontId="27" fillId="9" borderId="8" applyNumberFormat="0" applyAlignment="0" applyProtection="0"/>
    <xf numFmtId="0" fontId="28" fillId="23" borderId="9" applyNumberFormat="0" applyAlignment="0" applyProtection="0"/>
    <xf numFmtId="0" fontId="35" fillId="23" borderId="8" applyNumberFormat="0" applyAlignment="0" applyProtection="0"/>
    <xf numFmtId="0" fontId="32" fillId="0" borderId="10" applyNumberFormat="0" applyFill="0" applyAlignment="0" applyProtection="0"/>
    <xf numFmtId="0" fontId="30" fillId="24" borderId="11" applyNumberFormat="0" applyAlignment="0" applyProtection="0"/>
    <xf numFmtId="0" fontId="36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6" fillId="6" borderId="0" applyNumberFormat="0" applyBorder="0" applyAlignment="0" applyProtection="0"/>
    <xf numFmtId="0" fontId="31" fillId="0" borderId="0" applyNumberFormat="0" applyFill="0" applyBorder="0" applyAlignment="0" applyProtection="0"/>
    <xf numFmtId="0" fontId="34" fillId="12" borderId="12" applyNumberFormat="0" applyFont="0" applyAlignment="0" applyProtection="0"/>
    <xf numFmtId="0" fontId="37" fillId="0" borderId="13" applyNumberFormat="0" applyFill="0" applyAlignment="0" applyProtection="0"/>
    <xf numFmtId="0" fontId="29" fillId="0" borderId="0" applyNumberFormat="0" applyFill="0" applyBorder="0" applyAlignment="0" applyProtection="0"/>
    <xf numFmtId="0" fontId="21" fillId="3" borderId="0" applyNumberFormat="0" applyBorder="0" applyAlignment="0" applyProtection="0"/>
    <xf numFmtId="0" fontId="39" fillId="0" borderId="0"/>
    <xf numFmtId="0" fontId="1" fillId="0" borderId="0"/>
  </cellStyleXfs>
  <cellXfs count="115">
    <xf numFmtId="0" fontId="0" fillId="0" borderId="0" xfId="0"/>
    <xf numFmtId="0" fontId="2" fillId="0" borderId="0" xfId="1" applyFont="1" applyFill="1"/>
    <xf numFmtId="0" fontId="3" fillId="0" borderId="0" xfId="1" applyFont="1" applyFill="1"/>
    <xf numFmtId="0" fontId="4" fillId="0" borderId="0" xfId="1" applyFont="1" applyBorder="1" applyAlignment="1">
      <alignment horizontal="left" vertical="top" wrapText="1"/>
    </xf>
    <xf numFmtId="0" fontId="5" fillId="0" borderId="0" xfId="1" applyFont="1" applyFill="1"/>
    <xf numFmtId="0" fontId="4" fillId="0" borderId="0" xfId="1" applyFont="1" applyBorder="1" applyAlignment="1">
      <alignment vertical="top" wrapText="1"/>
    </xf>
    <xf numFmtId="0" fontId="9" fillId="0" borderId="0" xfId="1" applyFont="1" applyFill="1" applyBorder="1" applyAlignment="1">
      <alignment horizontal="center"/>
    </xf>
    <xf numFmtId="0" fontId="2" fillId="0" borderId="0" xfId="1" applyFont="1" applyFill="1" applyBorder="1"/>
    <xf numFmtId="0" fontId="4" fillId="0" borderId="0" xfId="1" applyFont="1" applyFill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2" fillId="0" borderId="0" xfId="1" applyFont="1" applyFill="1" applyAlignment="1">
      <alignment vertical="center"/>
    </xf>
    <xf numFmtId="0" fontId="12" fillId="0" borderId="2" xfId="1" applyFont="1" applyFill="1" applyBorder="1" applyAlignment="1">
      <alignment horizontal="center" vertical="center" wrapText="1"/>
    </xf>
    <xf numFmtId="3" fontId="12" fillId="0" borderId="2" xfId="1" applyNumberFormat="1" applyFont="1" applyFill="1" applyBorder="1" applyAlignment="1">
      <alignment horizontal="center" vertical="center" wrapText="1"/>
    </xf>
    <xf numFmtId="0" fontId="13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/>
    <xf numFmtId="0" fontId="15" fillId="0" borderId="0" xfId="1" applyFont="1"/>
    <xf numFmtId="49" fontId="11" fillId="2" borderId="2" xfId="1" applyNumberFormat="1" applyFont="1" applyFill="1" applyBorder="1" applyAlignment="1">
      <alignment horizontal="center" vertical="center" wrapText="1"/>
    </xf>
    <xf numFmtId="3" fontId="11" fillId="0" borderId="2" xfId="1" applyNumberFormat="1" applyFont="1" applyFill="1" applyBorder="1" applyAlignment="1">
      <alignment horizontal="center" vertical="center" wrapText="1"/>
    </xf>
    <xf numFmtId="0" fontId="16" fillId="0" borderId="0" xfId="1" applyFont="1"/>
    <xf numFmtId="3" fontId="16" fillId="0" borderId="0" xfId="1" applyNumberFormat="1" applyFont="1"/>
    <xf numFmtId="0" fontId="2" fillId="2" borderId="0" xfId="1" applyFont="1" applyFill="1"/>
    <xf numFmtId="0" fontId="17" fillId="0" borderId="0" xfId="1" applyFont="1" applyFill="1"/>
    <xf numFmtId="0" fontId="11" fillId="2" borderId="2" xfId="1" applyFont="1" applyFill="1" applyBorder="1" applyAlignment="1">
      <alignment horizontal="left" vertical="top" wrapText="1"/>
    </xf>
    <xf numFmtId="0" fontId="3" fillId="2" borderId="2" xfId="1" applyFont="1" applyFill="1" applyBorder="1" applyAlignment="1">
      <alignment horizontal="left" vertical="center" wrapText="1"/>
    </xf>
    <xf numFmtId="3" fontId="3" fillId="0" borderId="2" xfId="1" applyNumberFormat="1" applyFont="1" applyFill="1" applyBorder="1" applyAlignment="1">
      <alignment horizontal="center" vertical="center" wrapText="1"/>
    </xf>
    <xf numFmtId="3" fontId="3" fillId="2" borderId="2" xfId="1" applyNumberFormat="1" applyFont="1" applyFill="1" applyBorder="1" applyAlignment="1">
      <alignment horizontal="center" vertical="center" wrapText="1"/>
    </xf>
    <xf numFmtId="0" fontId="18" fillId="0" borderId="0" xfId="1" applyFont="1" applyFill="1"/>
    <xf numFmtId="1" fontId="11" fillId="0" borderId="2" xfId="1" applyNumberFormat="1" applyFont="1" applyFill="1" applyBorder="1" applyAlignment="1">
      <alignment horizontal="center" vertical="center" wrapText="1"/>
    </xf>
    <xf numFmtId="4" fontId="11" fillId="2" borderId="2" xfId="1" applyNumberFormat="1" applyFont="1" applyFill="1" applyBorder="1" applyAlignment="1">
      <alignment horizontal="center" vertical="center" wrapText="1"/>
    </xf>
    <xf numFmtId="4" fontId="3" fillId="0" borderId="2" xfId="1" applyNumberFormat="1" applyFont="1" applyFill="1" applyBorder="1" applyAlignment="1">
      <alignment horizontal="center" vertical="center" wrapText="1"/>
    </xf>
    <xf numFmtId="0" fontId="18" fillId="2" borderId="0" xfId="1" applyFont="1" applyFill="1"/>
    <xf numFmtId="0" fontId="11" fillId="2" borderId="2" xfId="1" applyFont="1" applyFill="1" applyBorder="1" applyAlignment="1">
      <alignment horizontal="center" vertical="center"/>
    </xf>
    <xf numFmtId="3" fontId="11" fillId="2" borderId="2" xfId="1" applyNumberFormat="1" applyFont="1" applyFill="1" applyBorder="1" applyAlignment="1">
      <alignment horizontal="center" vertical="center"/>
    </xf>
    <xf numFmtId="0" fontId="17" fillId="2" borderId="0" xfId="1" applyFont="1" applyFill="1"/>
    <xf numFmtId="49" fontId="11" fillId="2" borderId="2" xfId="1" applyNumberFormat="1" applyFont="1" applyFill="1" applyBorder="1" applyAlignment="1">
      <alignment vertical="center" wrapText="1"/>
    </xf>
    <xf numFmtId="4" fontId="11" fillId="2" borderId="2" xfId="1" applyNumberFormat="1" applyFont="1" applyFill="1" applyBorder="1" applyAlignment="1">
      <alignment horizontal="center" vertical="center"/>
    </xf>
    <xf numFmtId="3" fontId="11" fillId="2" borderId="0" xfId="1" applyNumberFormat="1" applyFont="1" applyFill="1" applyBorder="1" applyAlignment="1">
      <alignment horizontal="center" vertical="center"/>
    </xf>
    <xf numFmtId="0" fontId="17" fillId="2" borderId="2" xfId="1" applyFont="1" applyFill="1" applyBorder="1"/>
    <xf numFmtId="3" fontId="3" fillId="2" borderId="2" xfId="1" applyNumberFormat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11" fillId="0" borderId="0" xfId="1" applyFont="1" applyFill="1" applyBorder="1" applyAlignment="1">
      <alignment vertical="center"/>
    </xf>
    <xf numFmtId="0" fontId="3" fillId="2" borderId="2" xfId="1" applyFont="1" applyFill="1" applyBorder="1" applyAlignment="1">
      <alignment horizontal="center" vertical="center"/>
    </xf>
    <xf numFmtId="4" fontId="3" fillId="2" borderId="2" xfId="1" applyNumberFormat="1" applyFont="1" applyFill="1" applyBorder="1" applyAlignment="1">
      <alignment horizontal="center" vertical="center"/>
    </xf>
    <xf numFmtId="49" fontId="3" fillId="2" borderId="0" xfId="1" applyNumberFormat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/>
    </xf>
    <xf numFmtId="4" fontId="3" fillId="2" borderId="0" xfId="1" applyNumberFormat="1" applyFont="1" applyFill="1" applyBorder="1" applyAlignment="1">
      <alignment horizontal="center" vertical="center"/>
    </xf>
    <xf numFmtId="3" fontId="3" fillId="2" borderId="0" xfId="1" applyNumberFormat="1" applyFont="1" applyFill="1" applyBorder="1" applyAlignment="1">
      <alignment horizontal="center" vertical="center"/>
    </xf>
    <xf numFmtId="0" fontId="3" fillId="0" borderId="0" xfId="1" applyFont="1" applyFill="1" applyAlignment="1"/>
    <xf numFmtId="0" fontId="19" fillId="0" borderId="0" xfId="1" applyFont="1" applyFill="1"/>
    <xf numFmtId="4" fontId="2" fillId="0" borderId="0" xfId="1" applyNumberFormat="1" applyFont="1" applyFill="1"/>
    <xf numFmtId="3" fontId="5" fillId="0" borderId="0" xfId="1" applyNumberFormat="1" applyFont="1" applyFill="1"/>
    <xf numFmtId="0" fontId="11" fillId="2" borderId="2" xfId="1" applyFont="1" applyFill="1" applyBorder="1" applyAlignment="1">
      <alignment horizontal="center" vertical="center" wrapText="1"/>
    </xf>
    <xf numFmtId="0" fontId="17" fillId="2" borderId="0" xfId="1" applyFont="1" applyFill="1" applyBorder="1"/>
    <xf numFmtId="0" fontId="11" fillId="2" borderId="2" xfId="1" applyFont="1" applyFill="1" applyBorder="1" applyAlignment="1">
      <alignment horizontal="left" vertical="center" wrapText="1"/>
    </xf>
    <xf numFmtId="0" fontId="17" fillId="0" borderId="0" xfId="1" applyFont="1" applyFill="1"/>
    <xf numFmtId="3" fontId="11" fillId="2" borderId="2" xfId="1" applyNumberFormat="1" applyFont="1" applyFill="1" applyBorder="1" applyAlignment="1">
      <alignment horizontal="center" vertical="center" wrapText="1"/>
    </xf>
    <xf numFmtId="1" fontId="11" fillId="2" borderId="2" xfId="1" applyNumberFormat="1" applyFont="1" applyFill="1" applyBorder="1" applyAlignment="1">
      <alignment horizontal="center" vertical="center"/>
    </xf>
    <xf numFmtId="3" fontId="11" fillId="2" borderId="2" xfId="1" applyNumberFormat="1" applyFont="1" applyFill="1" applyBorder="1" applyAlignment="1">
      <alignment horizontal="left" vertical="center" wrapText="1"/>
    </xf>
    <xf numFmtId="3" fontId="38" fillId="2" borderId="2" xfId="23" applyNumberFormat="1" applyFont="1" applyFill="1" applyBorder="1" applyAlignment="1">
      <alignment horizontal="center" vertical="center"/>
    </xf>
    <xf numFmtId="0" fontId="11" fillId="2" borderId="2" xfId="1" applyNumberFormat="1" applyFont="1" applyFill="1" applyBorder="1" applyAlignment="1">
      <alignment horizontal="center" vertical="center" wrapText="1"/>
    </xf>
    <xf numFmtId="49" fontId="11" fillId="0" borderId="2" xfId="1" applyNumberFormat="1" applyFont="1" applyBorder="1" applyAlignment="1">
      <alignment horizontal="center" vertical="center"/>
    </xf>
    <xf numFmtId="0" fontId="11" fillId="0" borderId="2" xfId="1" applyFont="1" applyFill="1" applyBorder="1" applyAlignment="1">
      <alignment horizontal="center" vertical="center" wrapText="1"/>
    </xf>
    <xf numFmtId="0" fontId="16" fillId="2" borderId="2" xfId="1" applyFont="1" applyFill="1" applyBorder="1"/>
    <xf numFmtId="49" fontId="11" fillId="2" borderId="2" xfId="0" applyNumberFormat="1" applyFont="1" applyFill="1" applyBorder="1" applyAlignment="1">
      <alignment horizontal="center" vertical="center"/>
    </xf>
    <xf numFmtId="49" fontId="11" fillId="2" borderId="2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left" vertical="center" wrapText="1"/>
    </xf>
    <xf numFmtId="3" fontId="12" fillId="0" borderId="2" xfId="1" applyNumberFormat="1" applyFont="1" applyFill="1" applyBorder="1" applyAlignment="1">
      <alignment horizontal="center" vertical="center" wrapText="1"/>
    </xf>
    <xf numFmtId="3" fontId="11" fillId="0" borderId="2" xfId="1" applyNumberFormat="1" applyFont="1" applyFill="1" applyBorder="1" applyAlignment="1">
      <alignment horizontal="center" vertical="center" wrapText="1"/>
    </xf>
    <xf numFmtId="49" fontId="11" fillId="0" borderId="2" xfId="1" applyNumberFormat="1" applyFont="1" applyBorder="1" applyAlignment="1">
      <alignment horizontal="center" vertical="center"/>
    </xf>
    <xf numFmtId="49" fontId="11" fillId="0" borderId="2" xfId="1" applyNumberFormat="1" applyFont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3" fontId="11" fillId="0" borderId="2" xfId="1" applyNumberFormat="1" applyFont="1" applyFill="1" applyBorder="1" applyAlignment="1">
      <alignment horizontal="center" vertical="center"/>
    </xf>
    <xf numFmtId="49" fontId="11" fillId="2" borderId="3" xfId="1" applyNumberFormat="1" applyFont="1" applyFill="1" applyBorder="1" applyAlignment="1">
      <alignment horizontal="center" vertical="center" wrapText="1"/>
    </xf>
    <xf numFmtId="164" fontId="11" fillId="0" borderId="2" xfId="66" applyNumberFormat="1" applyFont="1" applyFill="1" applyBorder="1" applyAlignment="1">
      <alignment horizontal="center" vertical="center" wrapText="1"/>
    </xf>
    <xf numFmtId="49" fontId="11" fillId="2" borderId="3" xfId="1" applyNumberFormat="1" applyFont="1" applyFill="1" applyBorder="1" applyAlignment="1">
      <alignment horizontal="center" vertical="center" wrapText="1"/>
    </xf>
    <xf numFmtId="49" fontId="11" fillId="2" borderId="1" xfId="1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49" fontId="3" fillId="2" borderId="4" xfId="1" applyNumberFormat="1" applyFont="1" applyFill="1" applyBorder="1" applyAlignment="1">
      <alignment horizontal="center" vertical="center" wrapText="1"/>
    </xf>
    <xf numFmtId="49" fontId="3" fillId="2" borderId="5" xfId="1" applyNumberFormat="1" applyFont="1" applyFill="1" applyBorder="1" applyAlignment="1">
      <alignment horizontal="center" vertical="center" wrapText="1"/>
    </xf>
    <xf numFmtId="49" fontId="3" fillId="2" borderId="6" xfId="1" applyNumberFormat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left" vertical="top" wrapText="1"/>
    </xf>
    <xf numFmtId="0" fontId="4" fillId="0" borderId="0" xfId="1" applyFont="1" applyBorder="1" applyAlignment="1">
      <alignment vertical="top" wrapText="1"/>
    </xf>
    <xf numFmtId="0" fontId="6" fillId="0" borderId="0" xfId="1" applyFont="1" applyAlignment="1">
      <alignment vertical="top" wrapText="1"/>
    </xf>
    <xf numFmtId="0" fontId="7" fillId="0" borderId="0" xfId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10" fillId="0" borderId="2" xfId="0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center" vertical="center"/>
    </xf>
    <xf numFmtId="0" fontId="3" fillId="2" borderId="6" xfId="1" applyFont="1" applyFill="1" applyBorder="1" applyAlignment="1">
      <alignment horizontal="center" vertical="center"/>
    </xf>
    <xf numFmtId="0" fontId="11" fillId="2" borderId="1" xfId="1" applyFont="1" applyFill="1" applyBorder="1" applyAlignment="1">
      <alignment horizontal="center" vertical="center" wrapText="1"/>
    </xf>
    <xf numFmtId="0" fontId="11" fillId="2" borderId="3" xfId="1" applyFont="1" applyFill="1" applyBorder="1" applyAlignment="1">
      <alignment horizontal="center" vertical="center" wrapText="1"/>
    </xf>
    <xf numFmtId="49" fontId="11" fillId="2" borderId="1" xfId="1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2" xfId="1" applyFont="1" applyBorder="1" applyAlignment="1">
      <alignment horizontal="center"/>
    </xf>
    <xf numFmtId="49" fontId="11" fillId="2" borderId="7" xfId="1" applyNumberFormat="1" applyFont="1" applyFill="1" applyBorder="1" applyAlignment="1">
      <alignment horizontal="center" vertical="center" wrapText="1"/>
    </xf>
    <xf numFmtId="49" fontId="11" fillId="2" borderId="3" xfId="1" applyNumberFormat="1" applyFont="1" applyFill="1" applyBorder="1" applyAlignment="1">
      <alignment horizontal="center" vertical="center" wrapText="1"/>
    </xf>
    <xf numFmtId="49" fontId="11" fillId="2" borderId="1" xfId="1" applyNumberFormat="1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4" fontId="11" fillId="2" borderId="1" xfId="1" applyNumberFormat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left" wrapText="1"/>
    </xf>
  </cellXfs>
  <cellStyles count="67">
    <cellStyle name="20% - Акцент1 2" xfId="28"/>
    <cellStyle name="20% - Акцент2 2" xfId="29"/>
    <cellStyle name="20% - Акцент3 2" xfId="30"/>
    <cellStyle name="20% - Акцент4 2" xfId="31"/>
    <cellStyle name="20% - Акцент5 2" xfId="32"/>
    <cellStyle name="20% - Акцент6 2" xfId="33"/>
    <cellStyle name="40% - Акцент1 2" xfId="34"/>
    <cellStyle name="40% - Акцент2 2" xfId="35"/>
    <cellStyle name="40% - Акцент3 2" xfId="36"/>
    <cellStyle name="40% - Акцент4 2" xfId="37"/>
    <cellStyle name="40% - Акцент5 2" xfId="38"/>
    <cellStyle name="40% - Акцент6 2" xfId="39"/>
    <cellStyle name="60% - Акцент1 2" xfId="40"/>
    <cellStyle name="60% - Акцент2 2" xfId="41"/>
    <cellStyle name="60% - Акцент3 2" xfId="42"/>
    <cellStyle name="60% - Акцент4 2" xfId="43"/>
    <cellStyle name="60% - Акцент5 2" xfId="44"/>
    <cellStyle name="60% - Акцент6 2" xfId="45"/>
    <cellStyle name="Normal_meresha_07" xfId="2"/>
    <cellStyle name="Акцент1 2" xfId="46"/>
    <cellStyle name="Акцент2 2" xfId="47"/>
    <cellStyle name="Акцент3 2" xfId="48"/>
    <cellStyle name="Акцент4 2" xfId="49"/>
    <cellStyle name="Акцент5 2" xfId="50"/>
    <cellStyle name="Акцент6 2" xfId="51"/>
    <cellStyle name="Ввод  2" xfId="52"/>
    <cellStyle name="Вывод 2" xfId="53"/>
    <cellStyle name="Вычисление 2" xfId="54"/>
    <cellStyle name="Гарний" xfId="3"/>
    <cellStyle name="Звичайний 10" xfId="4"/>
    <cellStyle name="Звичайний 11" xfId="5"/>
    <cellStyle name="Звичайний 12" xfId="6"/>
    <cellStyle name="Звичайний 13" xfId="7"/>
    <cellStyle name="Звичайний 14" xfId="8"/>
    <cellStyle name="Звичайний 15" xfId="9"/>
    <cellStyle name="Звичайний 16" xfId="10"/>
    <cellStyle name="Звичайний 17" xfId="11"/>
    <cellStyle name="Звичайний 18" xfId="12"/>
    <cellStyle name="Звичайний 19" xfId="13"/>
    <cellStyle name="Звичайний 2" xfId="14"/>
    <cellStyle name="Звичайний 20" xfId="15"/>
    <cellStyle name="Звичайний 3" xfId="16"/>
    <cellStyle name="Звичайний 4" xfId="17"/>
    <cellStyle name="Звичайний 5" xfId="18"/>
    <cellStyle name="Звичайний 50" xfId="66"/>
    <cellStyle name="Звичайний 6" xfId="19"/>
    <cellStyle name="Звичайний 7" xfId="20"/>
    <cellStyle name="Звичайний 8" xfId="21"/>
    <cellStyle name="Звичайний 9" xfId="22"/>
    <cellStyle name="Звичайний_Додаток _ 3 зм_ни 4575" xfId="23"/>
    <cellStyle name="Итог 2" xfId="55"/>
    <cellStyle name="Контрольная ячейка 2" xfId="56"/>
    <cellStyle name="Название 2" xfId="57"/>
    <cellStyle name="Нейтральний" xfId="24"/>
    <cellStyle name="Нейтральный 2" xfId="58"/>
    <cellStyle name="Обычный" xfId="0" builtinId="0"/>
    <cellStyle name="Обычный 2" xfId="25"/>
    <cellStyle name="Обычный 3" xfId="1"/>
    <cellStyle name="Обычный 4" xfId="26"/>
    <cellStyle name="Обычный 5" xfId="65"/>
    <cellStyle name="Плохой 2" xfId="59"/>
    <cellStyle name="Пояснение 2" xfId="60"/>
    <cellStyle name="Примечание 2" xfId="61"/>
    <cellStyle name="Связанная ячейка 2" xfId="62"/>
    <cellStyle name="Стиль 1" xfId="27"/>
    <cellStyle name="Текст предупреждения 2" xfId="63"/>
    <cellStyle name="Хороший 2" xfId="6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71120</xdr:colOff>
      <xdr:row>8</xdr:row>
      <xdr:rowOff>200479</xdr:rowOff>
    </xdr:from>
    <xdr:to>
      <xdr:col>0</xdr:col>
      <xdr:colOff>442251</xdr:colOff>
      <xdr:row>9</xdr:row>
      <xdr:rowOff>325465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71120" y="2410279"/>
          <a:ext cx="371131" cy="363111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uk-UA" sz="1000" b="0" i="0" strike="noStrike">
              <a:solidFill>
                <a:srgbClr val="000000"/>
              </a:solidFill>
              <a:latin typeface="Times New Roman" pitchFamily="18" charset="0"/>
              <a:cs typeface="Times New Roman" pitchFamily="18" charset="0"/>
            </a:rPr>
            <a:t>КВК</a:t>
          </a:r>
        </a:p>
      </xdr:txBody>
    </xdr:sp>
    <xdr:clientData/>
  </xdr:twoCellAnchor>
  <xdr:twoCellAnchor>
    <xdr:from>
      <xdr:col>0</xdr:col>
      <xdr:colOff>390525</xdr:colOff>
      <xdr:row>9</xdr:row>
      <xdr:rowOff>416833</xdr:rowOff>
    </xdr:from>
    <xdr:to>
      <xdr:col>1</xdr:col>
      <xdr:colOff>17427</xdr:colOff>
      <xdr:row>9</xdr:row>
      <xdr:rowOff>416833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90525" y="2864758"/>
          <a:ext cx="360327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uk-UA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КПКВ</a:t>
          </a:r>
        </a:p>
      </xdr:txBody>
    </xdr:sp>
    <xdr:clientData/>
  </xdr:twoCellAnchor>
  <xdr:twoCellAnchor>
    <xdr:from>
      <xdr:col>0</xdr:col>
      <xdr:colOff>9525</xdr:colOff>
      <xdr:row>8</xdr:row>
      <xdr:rowOff>28575</xdr:rowOff>
    </xdr:from>
    <xdr:to>
      <xdr:col>0</xdr:col>
      <xdr:colOff>885825</xdr:colOff>
      <xdr:row>10</xdr:row>
      <xdr:rowOff>9525</xdr:rowOff>
    </xdr:to>
    <xdr:sp macro="" textlink="">
      <xdr:nvSpPr>
        <xdr:cNvPr id="4" name="Line 3"/>
        <xdr:cNvSpPr>
          <a:spLocks noChangeShapeType="1"/>
        </xdr:cNvSpPr>
      </xdr:nvSpPr>
      <xdr:spPr bwMode="auto">
        <a:xfrm flipV="1">
          <a:off x="9525" y="2238375"/>
          <a:ext cx="723900" cy="1476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64770</xdr:colOff>
      <xdr:row>8</xdr:row>
      <xdr:rowOff>200479</xdr:rowOff>
    </xdr:from>
    <xdr:to>
      <xdr:col>0</xdr:col>
      <xdr:colOff>428345</xdr:colOff>
      <xdr:row>9</xdr:row>
      <xdr:rowOff>344525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64770" y="2410279"/>
          <a:ext cx="363575" cy="382171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uk-UA" sz="1000" b="0" i="0" strike="noStrike">
              <a:solidFill>
                <a:srgbClr val="000000"/>
              </a:solidFill>
              <a:latin typeface="Times New Roman" pitchFamily="18" charset="0"/>
              <a:cs typeface="Times New Roman" pitchFamily="18" charset="0"/>
            </a:rPr>
            <a:t>КВК</a:t>
          </a:r>
        </a:p>
      </xdr:txBody>
    </xdr:sp>
    <xdr:clientData/>
  </xdr:twoCellAnchor>
  <xdr:twoCellAnchor>
    <xdr:from>
      <xdr:col>0</xdr:col>
      <xdr:colOff>373380</xdr:colOff>
      <xdr:row>9</xdr:row>
      <xdr:rowOff>416833</xdr:rowOff>
    </xdr:from>
    <xdr:to>
      <xdr:col>1</xdr:col>
      <xdr:colOff>7395</xdr:colOff>
      <xdr:row>9</xdr:row>
      <xdr:rowOff>416833</xdr:rowOff>
    </xdr:to>
    <xdr:sp macro="" textlink="">
      <xdr:nvSpPr>
        <xdr:cNvPr id="6" name="Text Box 2"/>
        <xdr:cNvSpPr txBox="1">
          <a:spLocks noChangeArrowheads="1"/>
        </xdr:cNvSpPr>
      </xdr:nvSpPr>
      <xdr:spPr bwMode="auto">
        <a:xfrm>
          <a:off x="373380" y="2864758"/>
          <a:ext cx="3674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uk-UA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КПКВ</a:t>
          </a:r>
        </a:p>
      </xdr:txBody>
    </xdr:sp>
    <xdr:clientData/>
  </xdr:twoCellAnchor>
  <xdr:twoCellAnchor>
    <xdr:from>
      <xdr:col>0</xdr:col>
      <xdr:colOff>0</xdr:colOff>
      <xdr:row>8</xdr:row>
      <xdr:rowOff>66675</xdr:rowOff>
    </xdr:from>
    <xdr:to>
      <xdr:col>0</xdr:col>
      <xdr:colOff>781050</xdr:colOff>
      <xdr:row>10</xdr:row>
      <xdr:rowOff>28575</xdr:rowOff>
    </xdr:to>
    <xdr:sp macro="" textlink="">
      <xdr:nvSpPr>
        <xdr:cNvPr id="7" name="Line 3"/>
        <xdr:cNvSpPr>
          <a:spLocks noChangeShapeType="1"/>
        </xdr:cNvSpPr>
      </xdr:nvSpPr>
      <xdr:spPr bwMode="auto">
        <a:xfrm flipV="1">
          <a:off x="0" y="2276475"/>
          <a:ext cx="7334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62"/>
  <sheetViews>
    <sheetView showZeros="0" tabSelected="1" zoomScale="70" zoomScaleNormal="70" zoomScaleSheetLayoutView="55" workbookViewId="0">
      <selection activeCell="F9" sqref="F9:F10"/>
    </sheetView>
  </sheetViews>
  <sheetFormatPr defaultColWidth="10.1640625" defaultRowHeight="12.75"/>
  <cols>
    <col min="1" max="1" width="12.83203125" style="4" customWidth="1"/>
    <col min="2" max="2" width="11" style="4" customWidth="1"/>
    <col min="3" max="3" width="10.1640625" style="4"/>
    <col min="4" max="4" width="30" style="4" customWidth="1"/>
    <col min="5" max="5" width="45.5" style="4" customWidth="1"/>
    <col min="6" max="6" width="19" style="4" customWidth="1"/>
    <col min="7" max="7" width="17.6640625" style="4" customWidth="1"/>
    <col min="8" max="8" width="18.1640625" style="4" customWidth="1"/>
    <col min="9" max="9" width="20.6640625" style="4" customWidth="1"/>
    <col min="10" max="10" width="20.1640625" style="4" customWidth="1"/>
    <col min="11" max="11" width="21.6640625" style="4" customWidth="1"/>
    <col min="12" max="12" width="17.83203125" style="4" customWidth="1"/>
    <col min="13" max="14" width="10.1640625" style="4"/>
    <col min="15" max="15" width="14.5" style="4" bestFit="1" customWidth="1"/>
    <col min="16" max="16384" width="10.1640625" style="4"/>
  </cols>
  <sheetData>
    <row r="1" spans="1:12" ht="24.75" customHeight="1">
      <c r="A1" s="1"/>
      <c r="B1" s="1"/>
      <c r="C1" s="1"/>
      <c r="D1" s="2"/>
      <c r="E1" s="2"/>
      <c r="F1" s="1"/>
      <c r="G1" s="91"/>
      <c r="H1" s="91"/>
      <c r="I1" s="3"/>
      <c r="J1" s="114" t="s">
        <v>60</v>
      </c>
      <c r="K1" s="114"/>
      <c r="L1" s="3"/>
    </row>
    <row r="2" spans="1:12" ht="12.75" customHeight="1">
      <c r="A2" s="1"/>
      <c r="B2" s="1"/>
      <c r="C2" s="1"/>
      <c r="D2" s="1"/>
      <c r="E2" s="1"/>
      <c r="F2" s="1"/>
      <c r="G2" s="91"/>
      <c r="H2" s="91"/>
      <c r="I2" s="3"/>
      <c r="J2" s="91" t="s">
        <v>103</v>
      </c>
      <c r="K2" s="91"/>
      <c r="L2" s="91"/>
    </row>
    <row r="3" spans="1:12" ht="8.25" customHeight="1">
      <c r="A3" s="1"/>
      <c r="B3" s="1"/>
      <c r="C3" s="1"/>
      <c r="D3" s="1"/>
      <c r="E3" s="1"/>
      <c r="F3" s="1"/>
      <c r="G3" s="91"/>
      <c r="H3" s="91"/>
      <c r="I3" s="3"/>
      <c r="J3" s="91"/>
      <c r="K3" s="91"/>
      <c r="L3" s="91"/>
    </row>
    <row r="4" spans="1:12" ht="15.75" customHeight="1">
      <c r="A4" s="1"/>
      <c r="B4" s="1"/>
      <c r="C4" s="1"/>
      <c r="D4" s="1"/>
      <c r="E4" s="1"/>
      <c r="F4" s="1"/>
      <c r="G4" s="92"/>
      <c r="H4" s="92"/>
      <c r="I4" s="5"/>
      <c r="J4" s="92" t="s">
        <v>104</v>
      </c>
      <c r="K4" s="92"/>
      <c r="L4" s="93"/>
    </row>
    <row r="5" spans="1:12" ht="11.2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ht="15" hidden="1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s="1" customFormat="1" ht="71.099999999999994" customHeight="1">
      <c r="A7" s="94" t="s">
        <v>105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</row>
    <row r="8" spans="1:12" s="7" customFormat="1" ht="15.75">
      <c r="A8" s="95"/>
      <c r="B8" s="95"/>
      <c r="C8" s="95"/>
      <c r="D8" s="95"/>
      <c r="E8" s="95"/>
      <c r="F8" s="95"/>
      <c r="G8" s="95"/>
      <c r="H8" s="6"/>
      <c r="I8" s="6"/>
      <c r="L8" s="8" t="s">
        <v>0</v>
      </c>
    </row>
    <row r="9" spans="1:12" s="1" customFormat="1" ht="18.75" customHeight="1">
      <c r="A9" s="96"/>
      <c r="B9" s="97" t="s">
        <v>1</v>
      </c>
      <c r="C9" s="81" t="s">
        <v>2</v>
      </c>
      <c r="D9" s="81" t="s">
        <v>3</v>
      </c>
      <c r="E9" s="81" t="s">
        <v>4</v>
      </c>
      <c r="F9" s="81" t="s">
        <v>5</v>
      </c>
      <c r="G9" s="81" t="s">
        <v>6</v>
      </c>
      <c r="H9" s="82" t="s">
        <v>7</v>
      </c>
      <c r="I9" s="81" t="s">
        <v>8</v>
      </c>
      <c r="J9" s="80" t="s">
        <v>9</v>
      </c>
      <c r="K9" s="80"/>
      <c r="L9" s="81" t="s">
        <v>10</v>
      </c>
    </row>
    <row r="10" spans="1:12" s="1" customFormat="1" ht="114" customHeight="1">
      <c r="A10" s="96"/>
      <c r="B10" s="97"/>
      <c r="C10" s="81"/>
      <c r="D10" s="81"/>
      <c r="E10" s="81"/>
      <c r="F10" s="81"/>
      <c r="G10" s="81"/>
      <c r="H10" s="83"/>
      <c r="I10" s="81"/>
      <c r="J10" s="9" t="s">
        <v>11</v>
      </c>
      <c r="K10" s="9" t="s">
        <v>12</v>
      </c>
      <c r="L10" s="81"/>
    </row>
    <row r="11" spans="1:12" s="13" customFormat="1" ht="21.75" customHeight="1">
      <c r="A11" s="10">
        <v>1</v>
      </c>
      <c r="B11" s="10">
        <v>2</v>
      </c>
      <c r="C11" s="11">
        <v>3</v>
      </c>
      <c r="D11" s="12">
        <v>4</v>
      </c>
      <c r="E11" s="12">
        <v>5</v>
      </c>
      <c r="F11" s="12">
        <v>6</v>
      </c>
      <c r="G11" s="12">
        <v>7</v>
      </c>
      <c r="H11" s="12">
        <v>8</v>
      </c>
      <c r="I11" s="12">
        <v>9</v>
      </c>
      <c r="J11" s="12">
        <v>10</v>
      </c>
      <c r="K11" s="12">
        <v>11</v>
      </c>
      <c r="L11" s="12">
        <v>12</v>
      </c>
    </row>
    <row r="12" spans="1:12" ht="41.25" customHeight="1">
      <c r="A12" s="63" t="s">
        <v>14</v>
      </c>
      <c r="B12" s="63" t="s">
        <v>15</v>
      </c>
      <c r="C12" s="63" t="s">
        <v>16</v>
      </c>
      <c r="D12" s="64" t="s">
        <v>17</v>
      </c>
      <c r="E12" s="64" t="s">
        <v>13</v>
      </c>
      <c r="F12" s="64"/>
      <c r="G12" s="64"/>
      <c r="H12" s="20"/>
      <c r="I12" s="20">
        <v>-1600000</v>
      </c>
      <c r="J12" s="64">
        <v>-1600000</v>
      </c>
      <c r="K12" s="64"/>
      <c r="L12" s="64"/>
    </row>
    <row r="13" spans="1:12" ht="33" customHeight="1">
      <c r="A13" s="63" t="s">
        <v>81</v>
      </c>
      <c r="B13" s="63" t="s">
        <v>82</v>
      </c>
      <c r="C13" s="63" t="s">
        <v>83</v>
      </c>
      <c r="D13" s="90" t="s">
        <v>18</v>
      </c>
      <c r="E13" s="90" t="s">
        <v>19</v>
      </c>
      <c r="F13" s="16"/>
      <c r="G13" s="16"/>
      <c r="H13" s="15"/>
      <c r="I13" s="20">
        <v>29380900</v>
      </c>
      <c r="J13" s="64">
        <v>29380900</v>
      </c>
      <c r="K13" s="64"/>
      <c r="L13" s="17"/>
    </row>
    <row r="14" spans="1:12" ht="27.75" customHeight="1">
      <c r="A14" s="63" t="s">
        <v>84</v>
      </c>
      <c r="B14" s="63" t="s">
        <v>85</v>
      </c>
      <c r="C14" s="63" t="s">
        <v>20</v>
      </c>
      <c r="D14" s="90"/>
      <c r="E14" s="90"/>
      <c r="F14" s="16"/>
      <c r="G14" s="16"/>
      <c r="H14" s="15"/>
      <c r="I14" s="20">
        <v>5136800</v>
      </c>
      <c r="J14" s="64"/>
      <c r="K14" s="64">
        <v>5136800</v>
      </c>
      <c r="L14" s="17"/>
    </row>
    <row r="15" spans="1:12" ht="65.25" customHeight="1">
      <c r="A15" s="71" t="s">
        <v>21</v>
      </c>
      <c r="B15" s="71" t="s">
        <v>22</v>
      </c>
      <c r="C15" s="72" t="s">
        <v>23</v>
      </c>
      <c r="D15" s="73" t="s">
        <v>24</v>
      </c>
      <c r="E15" s="73" t="s">
        <v>19</v>
      </c>
      <c r="F15" s="16"/>
      <c r="G15" s="16"/>
      <c r="H15" s="15"/>
      <c r="I15" s="70">
        <v>5205000</v>
      </c>
      <c r="J15" s="70">
        <v>5205000</v>
      </c>
      <c r="K15" s="14"/>
      <c r="L15" s="17"/>
    </row>
    <row r="16" spans="1:12" ht="122.25" customHeight="1">
      <c r="A16" s="71" t="s">
        <v>25</v>
      </c>
      <c r="B16" s="71" t="s">
        <v>26</v>
      </c>
      <c r="C16" s="72" t="s">
        <v>27</v>
      </c>
      <c r="D16" s="73" t="s">
        <v>28</v>
      </c>
      <c r="E16" s="73" t="s">
        <v>86</v>
      </c>
      <c r="F16" s="70" t="s">
        <v>73</v>
      </c>
      <c r="G16" s="70">
        <v>3506007</v>
      </c>
      <c r="H16" s="70">
        <v>33</v>
      </c>
      <c r="I16" s="70">
        <v>2547700</v>
      </c>
      <c r="J16" s="70">
        <v>2547700</v>
      </c>
      <c r="K16" s="69"/>
      <c r="L16" s="74">
        <v>100</v>
      </c>
    </row>
    <row r="17" spans="1:15" s="18" customFormat="1" ht="23.45" customHeight="1">
      <c r="A17" s="84" t="s">
        <v>29</v>
      </c>
      <c r="B17" s="85"/>
      <c r="C17" s="85"/>
      <c r="D17" s="85"/>
      <c r="E17" s="85"/>
      <c r="F17" s="85"/>
      <c r="G17" s="85"/>
      <c r="H17" s="85"/>
      <c r="I17" s="85"/>
      <c r="J17" s="85"/>
      <c r="K17" s="85"/>
      <c r="L17" s="86"/>
    </row>
    <row r="18" spans="1:15" s="18" customFormat="1" ht="101.25" customHeight="1">
      <c r="A18" s="66" t="s">
        <v>30</v>
      </c>
      <c r="B18" s="66" t="s">
        <v>31</v>
      </c>
      <c r="C18" s="67" t="s">
        <v>32</v>
      </c>
      <c r="D18" s="101" t="s">
        <v>61</v>
      </c>
      <c r="E18" s="68" t="s">
        <v>80</v>
      </c>
      <c r="F18" s="58"/>
      <c r="G18" s="58"/>
      <c r="H18" s="58"/>
      <c r="I18" s="58">
        <f>SUM(J18:K18)</f>
        <v>-8174077</v>
      </c>
      <c r="J18" s="58">
        <v>-8174077</v>
      </c>
      <c r="K18" s="58"/>
      <c r="L18" s="58"/>
    </row>
    <row r="19" spans="1:15" s="21" customFormat="1" ht="116.25" customHeight="1">
      <c r="A19" s="19" t="s">
        <v>30</v>
      </c>
      <c r="B19" s="19" t="s">
        <v>31</v>
      </c>
      <c r="C19" s="19" t="s">
        <v>32</v>
      </c>
      <c r="D19" s="105"/>
      <c r="E19" s="56" t="s">
        <v>97</v>
      </c>
      <c r="F19" s="34" t="s">
        <v>62</v>
      </c>
      <c r="G19" s="35">
        <v>79612228</v>
      </c>
      <c r="H19" s="58">
        <v>84</v>
      </c>
      <c r="I19" s="58">
        <f t="shared" ref="I19" si="0">SUM(J19:K19)</f>
        <v>2095855</v>
      </c>
      <c r="J19" s="58">
        <f>2095855</f>
        <v>2095855</v>
      </c>
      <c r="K19" s="65"/>
      <c r="L19" s="59">
        <f>66649210.9/G19*100</f>
        <v>83.717303954864818</v>
      </c>
      <c r="O19" s="22"/>
    </row>
    <row r="20" spans="1:15" s="24" customFormat="1" ht="80.25" customHeight="1">
      <c r="A20" s="19" t="s">
        <v>30</v>
      </c>
      <c r="B20" s="19" t="s">
        <v>31</v>
      </c>
      <c r="C20" s="19" t="s">
        <v>32</v>
      </c>
      <c r="D20" s="101" t="s">
        <v>61</v>
      </c>
      <c r="E20" s="25" t="s">
        <v>35</v>
      </c>
      <c r="F20" s="58" t="s">
        <v>64</v>
      </c>
      <c r="G20" s="58">
        <v>30806439</v>
      </c>
      <c r="H20" s="58">
        <f>23045656/G20*100</f>
        <v>74.80791921455122</v>
      </c>
      <c r="I20" s="58">
        <f t="shared" ref="I20:I24" si="1">SUM(J20:K20)</f>
        <v>761695</v>
      </c>
      <c r="J20" s="58"/>
      <c r="K20" s="58">
        <v>761695</v>
      </c>
      <c r="L20" s="58">
        <f>(23045656+761695+6850000)/G20*100</f>
        <v>99.516049225942666</v>
      </c>
    </row>
    <row r="21" spans="1:15" s="24" customFormat="1" ht="106.5" customHeight="1">
      <c r="A21" s="19" t="s">
        <v>30</v>
      </c>
      <c r="B21" s="19" t="s">
        <v>31</v>
      </c>
      <c r="C21" s="19" t="s">
        <v>32</v>
      </c>
      <c r="D21" s="106"/>
      <c r="E21" s="56" t="s">
        <v>36</v>
      </c>
      <c r="F21" s="58" t="s">
        <v>65</v>
      </c>
      <c r="G21" s="58">
        <v>42332149</v>
      </c>
      <c r="H21" s="58">
        <f>32975591/G21*100</f>
        <v>77.89727613403231</v>
      </c>
      <c r="I21" s="58">
        <f t="shared" si="1"/>
        <v>5360665</v>
      </c>
      <c r="J21" s="58">
        <v>3490665</v>
      </c>
      <c r="K21" s="58">
        <v>1870000</v>
      </c>
      <c r="L21" s="58">
        <f>(31975591+I21+3995897)/G21*100</f>
        <v>97.637738636892735</v>
      </c>
    </row>
    <row r="22" spans="1:15" s="24" customFormat="1" ht="121.5" customHeight="1">
      <c r="A22" s="19" t="s">
        <v>30</v>
      </c>
      <c r="B22" s="19" t="s">
        <v>31</v>
      </c>
      <c r="C22" s="19" t="s">
        <v>32</v>
      </c>
      <c r="D22" s="106"/>
      <c r="E22" s="56" t="s">
        <v>37</v>
      </c>
      <c r="F22" s="58" t="s">
        <v>64</v>
      </c>
      <c r="G22" s="58">
        <v>21638428</v>
      </c>
      <c r="H22" s="58">
        <v>24</v>
      </c>
      <c r="I22" s="58">
        <f t="shared" si="1"/>
        <v>2500000</v>
      </c>
      <c r="J22" s="58"/>
      <c r="K22" s="58">
        <v>2500000</v>
      </c>
      <c r="L22" s="58">
        <v>100</v>
      </c>
    </row>
    <row r="23" spans="1:15" s="24" customFormat="1" ht="105" customHeight="1">
      <c r="A23" s="19" t="s">
        <v>30</v>
      </c>
      <c r="B23" s="19" t="s">
        <v>31</v>
      </c>
      <c r="C23" s="19" t="s">
        <v>32</v>
      </c>
      <c r="D23" s="106"/>
      <c r="E23" s="56" t="s">
        <v>38</v>
      </c>
      <c r="F23" s="58" t="s">
        <v>66</v>
      </c>
      <c r="G23" s="58">
        <v>47178829</v>
      </c>
      <c r="H23" s="58">
        <v>38</v>
      </c>
      <c r="I23" s="58">
        <f t="shared" si="1"/>
        <v>2887557</v>
      </c>
      <c r="J23" s="58">
        <v>2587557</v>
      </c>
      <c r="K23" s="58">
        <v>300000</v>
      </c>
      <c r="L23" s="58">
        <v>100</v>
      </c>
    </row>
    <row r="24" spans="1:15" s="57" customFormat="1" ht="105" customHeight="1">
      <c r="A24" s="19" t="s">
        <v>30</v>
      </c>
      <c r="B24" s="19" t="s">
        <v>31</v>
      </c>
      <c r="C24" s="19" t="s">
        <v>32</v>
      </c>
      <c r="D24" s="105"/>
      <c r="E24" s="56" t="s">
        <v>67</v>
      </c>
      <c r="F24" s="58">
        <v>2021</v>
      </c>
      <c r="G24" s="58">
        <v>7818577</v>
      </c>
      <c r="H24" s="62" t="s">
        <v>68</v>
      </c>
      <c r="I24" s="58">
        <f t="shared" si="1"/>
        <v>780780</v>
      </c>
      <c r="J24" s="58"/>
      <c r="K24" s="58">
        <v>780780</v>
      </c>
      <c r="L24" s="58">
        <v>100</v>
      </c>
    </row>
    <row r="25" spans="1:15" s="24" customFormat="1" ht="28.5" customHeight="1">
      <c r="A25" s="87" t="s">
        <v>39</v>
      </c>
      <c r="B25" s="88"/>
      <c r="C25" s="88"/>
      <c r="D25" s="89"/>
      <c r="E25" s="26"/>
      <c r="F25" s="20" t="s">
        <v>40</v>
      </c>
      <c r="G25" s="20"/>
      <c r="H25" s="27"/>
      <c r="I25" s="28">
        <f>SUM(J25:K25)</f>
        <v>6212475</v>
      </c>
      <c r="J25" s="27">
        <f>SUM(J18:J24)</f>
        <v>0</v>
      </c>
      <c r="K25" s="27">
        <f>SUM(K18:K24)</f>
        <v>6212475</v>
      </c>
      <c r="L25" s="20"/>
    </row>
    <row r="26" spans="1:15" s="29" customFormat="1" ht="18.75" customHeight="1">
      <c r="A26" s="107" t="s">
        <v>41</v>
      </c>
      <c r="B26" s="107"/>
      <c r="C26" s="107"/>
      <c r="D26" s="107"/>
      <c r="E26" s="107"/>
      <c r="F26" s="107"/>
      <c r="G26" s="107"/>
      <c r="H26" s="107"/>
      <c r="I26" s="107"/>
      <c r="J26" s="107"/>
      <c r="K26" s="107"/>
      <c r="L26" s="107"/>
    </row>
    <row r="27" spans="1:15" s="24" customFormat="1" ht="117" customHeight="1">
      <c r="A27" s="30">
        <v>1517363</v>
      </c>
      <c r="B27" s="30">
        <v>7363</v>
      </c>
      <c r="C27" s="30" t="s">
        <v>32</v>
      </c>
      <c r="D27" s="20" t="s">
        <v>61</v>
      </c>
      <c r="E27" s="60" t="s">
        <v>42</v>
      </c>
      <c r="F27" s="58" t="s">
        <v>69</v>
      </c>
      <c r="G27" s="58">
        <v>95575455</v>
      </c>
      <c r="H27" s="31">
        <v>100</v>
      </c>
      <c r="I27" s="58">
        <f>SUM(J27:K27)</f>
        <v>3856584</v>
      </c>
      <c r="J27" s="58">
        <v>3856584</v>
      </c>
      <c r="K27" s="58"/>
      <c r="L27" s="58">
        <v>100</v>
      </c>
    </row>
    <row r="28" spans="1:15" s="24" customFormat="1" ht="27" customHeight="1">
      <c r="A28" s="27" t="s">
        <v>39</v>
      </c>
      <c r="B28" s="27"/>
      <c r="C28" s="27"/>
      <c r="D28" s="27"/>
      <c r="E28" s="27"/>
      <c r="F28" s="27"/>
      <c r="G28" s="27"/>
      <c r="H28" s="32"/>
      <c r="I28" s="28">
        <f>SUM(J28:K28)</f>
        <v>3856584</v>
      </c>
      <c r="J28" s="27">
        <f>SUM(J27:J27)</f>
        <v>3856584</v>
      </c>
      <c r="K28" s="27">
        <f>SUM(K27:K27)</f>
        <v>0</v>
      </c>
      <c r="L28" s="27"/>
    </row>
    <row r="29" spans="1:15" s="33" customFormat="1" ht="24" customHeight="1">
      <c r="A29" s="87" t="s">
        <v>43</v>
      </c>
      <c r="B29" s="88"/>
      <c r="C29" s="88"/>
      <c r="D29" s="88"/>
      <c r="E29" s="88"/>
      <c r="F29" s="88"/>
      <c r="G29" s="88"/>
      <c r="H29" s="88"/>
      <c r="I29" s="88"/>
      <c r="J29" s="88"/>
      <c r="K29" s="88"/>
      <c r="L29" s="89"/>
    </row>
    <row r="30" spans="1:15" s="36" customFormat="1" ht="81" customHeight="1">
      <c r="A30" s="19" t="s">
        <v>44</v>
      </c>
      <c r="B30" s="19" t="s">
        <v>45</v>
      </c>
      <c r="C30" s="19" t="s">
        <v>46</v>
      </c>
      <c r="D30" s="103" t="s">
        <v>61</v>
      </c>
      <c r="E30" s="56" t="s">
        <v>47</v>
      </c>
      <c r="F30" s="34" t="s">
        <v>70</v>
      </c>
      <c r="G30" s="35">
        <v>78011920</v>
      </c>
      <c r="H30" s="35">
        <v>100</v>
      </c>
      <c r="I30" s="58">
        <f t="shared" ref="I30:I41" si="2">SUM(J30:K30)</f>
        <v>2291388</v>
      </c>
      <c r="J30" s="35">
        <v>286159</v>
      </c>
      <c r="K30" s="35">
        <v>2005229</v>
      </c>
      <c r="L30" s="35">
        <v>100</v>
      </c>
    </row>
    <row r="31" spans="1:15" s="36" customFormat="1" ht="82.5" customHeight="1">
      <c r="A31" s="19" t="s">
        <v>44</v>
      </c>
      <c r="B31" s="19" t="s">
        <v>45</v>
      </c>
      <c r="C31" s="19" t="s">
        <v>46</v>
      </c>
      <c r="D31" s="83"/>
      <c r="E31" s="56" t="s">
        <v>102</v>
      </c>
      <c r="F31" s="76"/>
      <c r="G31" s="74"/>
      <c r="H31" s="74"/>
      <c r="I31" s="70">
        <v>200000</v>
      </c>
      <c r="J31" s="74"/>
      <c r="K31" s="70">
        <v>200000</v>
      </c>
      <c r="L31" s="70"/>
    </row>
    <row r="32" spans="1:15" s="36" customFormat="1" ht="141" customHeight="1">
      <c r="A32" s="77" t="s">
        <v>98</v>
      </c>
      <c r="B32" s="77" t="s">
        <v>99</v>
      </c>
      <c r="C32" s="77" t="s">
        <v>46</v>
      </c>
      <c r="D32" s="103" t="s">
        <v>61</v>
      </c>
      <c r="E32" s="37" t="s">
        <v>74</v>
      </c>
      <c r="F32" s="54" t="s">
        <v>75</v>
      </c>
      <c r="G32" s="35">
        <v>24554920</v>
      </c>
      <c r="H32" s="38" t="s">
        <v>76</v>
      </c>
      <c r="I32" s="58">
        <f t="shared" ref="I32:I37" si="3">SUM(J32:K32)</f>
        <v>5000000</v>
      </c>
      <c r="J32" s="35">
        <v>5000000</v>
      </c>
      <c r="K32" s="35"/>
      <c r="L32" s="35">
        <f>I32/G32*100</f>
        <v>20.362517980103377</v>
      </c>
    </row>
    <row r="33" spans="1:14" s="36" customFormat="1" ht="138.75" customHeight="1">
      <c r="A33" s="77" t="s">
        <v>98</v>
      </c>
      <c r="B33" s="77" t="s">
        <v>99</v>
      </c>
      <c r="C33" s="77" t="s">
        <v>46</v>
      </c>
      <c r="D33" s="104"/>
      <c r="E33" s="37" t="s">
        <v>77</v>
      </c>
      <c r="F33" s="54" t="s">
        <v>75</v>
      </c>
      <c r="G33" s="35">
        <v>20557960</v>
      </c>
      <c r="H33" s="38" t="s">
        <v>76</v>
      </c>
      <c r="I33" s="58">
        <f t="shared" si="3"/>
        <v>5000000</v>
      </c>
      <c r="J33" s="35">
        <v>5000000</v>
      </c>
      <c r="K33" s="35"/>
      <c r="L33" s="35">
        <f>I33/G33*100</f>
        <v>24.321479368575481</v>
      </c>
    </row>
    <row r="34" spans="1:14" s="36" customFormat="1" ht="100.5" customHeight="1">
      <c r="A34" s="77" t="s">
        <v>98</v>
      </c>
      <c r="B34" s="77" t="s">
        <v>99</v>
      </c>
      <c r="C34" s="77" t="s">
        <v>46</v>
      </c>
      <c r="D34" s="104"/>
      <c r="E34" s="37" t="s">
        <v>52</v>
      </c>
      <c r="F34" s="54" t="s">
        <v>75</v>
      </c>
      <c r="G34" s="35">
        <v>12782509</v>
      </c>
      <c r="H34" s="38" t="s">
        <v>76</v>
      </c>
      <c r="I34" s="58">
        <f t="shared" si="3"/>
        <v>3000000</v>
      </c>
      <c r="J34" s="35">
        <v>3000000</v>
      </c>
      <c r="K34" s="35"/>
      <c r="L34" s="35">
        <f>I34/G34*100</f>
        <v>23.469570801788599</v>
      </c>
    </row>
    <row r="35" spans="1:14" s="36" customFormat="1" ht="178.5" customHeight="1">
      <c r="A35" s="19" t="s">
        <v>53</v>
      </c>
      <c r="B35" s="19" t="s">
        <v>54</v>
      </c>
      <c r="C35" s="19" t="s">
        <v>46</v>
      </c>
      <c r="D35" s="104"/>
      <c r="E35" s="56" t="s">
        <v>78</v>
      </c>
      <c r="F35" s="34">
        <v>2021</v>
      </c>
      <c r="G35" s="35">
        <v>36600000</v>
      </c>
      <c r="H35" s="35" t="s">
        <v>76</v>
      </c>
      <c r="I35" s="58">
        <f t="shared" si="3"/>
        <v>6600000</v>
      </c>
      <c r="J35" s="35">
        <v>6600000</v>
      </c>
      <c r="K35" s="35"/>
      <c r="L35" s="35">
        <f>I35/G35*100</f>
        <v>18.032786885245901</v>
      </c>
    </row>
    <row r="36" spans="1:14" s="36" customFormat="1" ht="86.25" customHeight="1">
      <c r="A36" s="19" t="s">
        <v>30</v>
      </c>
      <c r="B36" s="19" t="s">
        <v>31</v>
      </c>
      <c r="C36" s="19" t="s">
        <v>32</v>
      </c>
      <c r="D36" s="104"/>
      <c r="E36" s="56" t="s">
        <v>33</v>
      </c>
      <c r="F36" s="58" t="s">
        <v>63</v>
      </c>
      <c r="G36" s="58">
        <v>48546425</v>
      </c>
      <c r="H36" s="58">
        <v>100</v>
      </c>
      <c r="I36" s="58">
        <f t="shared" si="3"/>
        <v>225087</v>
      </c>
      <c r="J36" s="58">
        <v>225087</v>
      </c>
      <c r="K36" s="58"/>
      <c r="L36" s="58">
        <f>48352920/G36*100</f>
        <v>99.601402162981103</v>
      </c>
    </row>
    <row r="37" spans="1:14" s="36" customFormat="1" ht="143.25" customHeight="1">
      <c r="A37" s="19" t="s">
        <v>30</v>
      </c>
      <c r="B37" s="19" t="s">
        <v>31</v>
      </c>
      <c r="C37" s="19" t="s">
        <v>32</v>
      </c>
      <c r="D37" s="83"/>
      <c r="E37" s="56" t="s">
        <v>34</v>
      </c>
      <c r="F37" s="58" t="s">
        <v>63</v>
      </c>
      <c r="G37" s="58">
        <v>29568284</v>
      </c>
      <c r="H37" s="58">
        <v>100</v>
      </c>
      <c r="I37" s="58">
        <f t="shared" si="3"/>
        <v>255008</v>
      </c>
      <c r="J37" s="58">
        <v>255008</v>
      </c>
      <c r="K37" s="58"/>
      <c r="L37" s="58">
        <v>100</v>
      </c>
    </row>
    <row r="38" spans="1:14" s="36" customFormat="1" ht="160.5" customHeight="1">
      <c r="A38" s="19" t="s">
        <v>30</v>
      </c>
      <c r="B38" s="19" t="s">
        <v>31</v>
      </c>
      <c r="C38" s="19" t="s">
        <v>32</v>
      </c>
      <c r="D38" s="103" t="s">
        <v>61</v>
      </c>
      <c r="E38" s="56" t="s">
        <v>96</v>
      </c>
      <c r="F38" s="34" t="s">
        <v>62</v>
      </c>
      <c r="G38" s="35">
        <v>79612228</v>
      </c>
      <c r="H38" s="58">
        <v>84</v>
      </c>
      <c r="I38" s="58">
        <v>229072</v>
      </c>
      <c r="J38" s="58">
        <v>229072</v>
      </c>
      <c r="K38" s="58"/>
      <c r="L38" s="58">
        <v>84</v>
      </c>
    </row>
    <row r="39" spans="1:14" s="36" customFormat="1" ht="120.75" customHeight="1">
      <c r="A39" s="103" t="s">
        <v>48</v>
      </c>
      <c r="B39" s="103" t="s">
        <v>49</v>
      </c>
      <c r="C39" s="103" t="s">
        <v>32</v>
      </c>
      <c r="D39" s="104"/>
      <c r="E39" s="37" t="s">
        <v>50</v>
      </c>
      <c r="F39" s="54">
        <v>2020</v>
      </c>
      <c r="G39" s="35">
        <v>9670368</v>
      </c>
      <c r="H39" s="35">
        <v>100</v>
      </c>
      <c r="I39" s="58">
        <f t="shared" si="2"/>
        <v>378539</v>
      </c>
      <c r="J39" s="35">
        <v>378539</v>
      </c>
      <c r="K39" s="35"/>
      <c r="L39" s="35">
        <v>100</v>
      </c>
      <c r="M39" s="39"/>
      <c r="N39" s="55"/>
    </row>
    <row r="40" spans="1:14" s="36" customFormat="1" ht="143.25" customHeight="1">
      <c r="A40" s="108"/>
      <c r="B40" s="108"/>
      <c r="C40" s="108"/>
      <c r="D40" s="104"/>
      <c r="E40" s="37" t="s">
        <v>71</v>
      </c>
      <c r="F40" s="54">
        <v>2020</v>
      </c>
      <c r="G40" s="35">
        <v>8999056</v>
      </c>
      <c r="H40" s="38">
        <v>100</v>
      </c>
      <c r="I40" s="58">
        <f t="shared" si="2"/>
        <v>378442</v>
      </c>
      <c r="J40" s="35">
        <v>378442</v>
      </c>
      <c r="K40" s="35"/>
      <c r="L40" s="35">
        <v>100</v>
      </c>
      <c r="M40" s="39"/>
      <c r="N40" s="55"/>
    </row>
    <row r="41" spans="1:14" s="36" customFormat="1" ht="140.25" customHeight="1">
      <c r="A41" s="109"/>
      <c r="B41" s="109"/>
      <c r="C41" s="109"/>
      <c r="D41" s="104"/>
      <c r="E41" s="37" t="s">
        <v>72</v>
      </c>
      <c r="F41" s="54" t="s">
        <v>73</v>
      </c>
      <c r="G41" s="35">
        <v>6944618</v>
      </c>
      <c r="H41" s="35">
        <v>85</v>
      </c>
      <c r="I41" s="58">
        <f t="shared" si="2"/>
        <v>1290948</v>
      </c>
      <c r="J41" s="35">
        <f>290948+1000000</f>
        <v>1290948</v>
      </c>
      <c r="K41" s="35"/>
      <c r="L41" s="35">
        <v>100</v>
      </c>
      <c r="M41" s="39"/>
    </row>
    <row r="42" spans="1:14" s="36" customFormat="1" ht="60" customHeight="1">
      <c r="A42" s="75" t="s">
        <v>87</v>
      </c>
      <c r="B42" s="75" t="s">
        <v>88</v>
      </c>
      <c r="C42" s="75" t="s">
        <v>32</v>
      </c>
      <c r="D42" s="104"/>
      <c r="E42" s="37" t="s">
        <v>100</v>
      </c>
      <c r="F42" s="54"/>
      <c r="G42" s="35"/>
      <c r="H42" s="35"/>
      <c r="I42" s="58">
        <v>5000000</v>
      </c>
      <c r="J42" s="35">
        <v>5000000</v>
      </c>
      <c r="K42" s="35"/>
      <c r="L42" s="35"/>
      <c r="M42" s="39"/>
    </row>
    <row r="43" spans="1:14" s="36" customFormat="1" ht="57" customHeight="1">
      <c r="A43" s="19" t="s">
        <v>51</v>
      </c>
      <c r="B43" s="19" t="s">
        <v>22</v>
      </c>
      <c r="C43" s="19" t="s">
        <v>23</v>
      </c>
      <c r="D43" s="104"/>
      <c r="E43" s="110" t="s">
        <v>92</v>
      </c>
      <c r="F43" s="101" t="s">
        <v>73</v>
      </c>
      <c r="G43" s="112">
        <v>6595739</v>
      </c>
      <c r="H43" s="113" t="s">
        <v>93</v>
      </c>
      <c r="I43" s="58">
        <v>88476</v>
      </c>
      <c r="J43" s="35">
        <v>88476</v>
      </c>
      <c r="K43" s="35"/>
      <c r="L43" s="35"/>
      <c r="M43" s="39"/>
    </row>
    <row r="44" spans="1:14" s="36" customFormat="1" ht="46.5" customHeight="1">
      <c r="A44" s="19" t="s">
        <v>89</v>
      </c>
      <c r="B44" s="19" t="s">
        <v>90</v>
      </c>
      <c r="C44" s="19" t="s">
        <v>91</v>
      </c>
      <c r="D44" s="104"/>
      <c r="E44" s="111"/>
      <c r="F44" s="83"/>
      <c r="G44" s="83"/>
      <c r="H44" s="83"/>
      <c r="I44" s="58">
        <v>25271</v>
      </c>
      <c r="J44" s="35">
        <v>25271</v>
      </c>
      <c r="K44" s="35"/>
      <c r="L44" s="35"/>
      <c r="M44" s="39"/>
    </row>
    <row r="45" spans="1:14" s="36" customFormat="1" ht="140.25" customHeight="1">
      <c r="A45" s="75" t="s">
        <v>89</v>
      </c>
      <c r="B45" s="75" t="s">
        <v>90</v>
      </c>
      <c r="C45" s="75" t="s">
        <v>91</v>
      </c>
      <c r="D45" s="83"/>
      <c r="E45" s="37" t="s">
        <v>94</v>
      </c>
      <c r="F45" s="54"/>
      <c r="G45" s="35"/>
      <c r="H45" s="38"/>
      <c r="I45" s="58">
        <v>68724</v>
      </c>
      <c r="J45" s="35">
        <v>68724</v>
      </c>
      <c r="K45" s="35"/>
      <c r="L45" s="35"/>
      <c r="M45" s="39"/>
    </row>
    <row r="46" spans="1:14" s="36" customFormat="1" ht="138.75" customHeight="1">
      <c r="A46" s="75" t="s">
        <v>89</v>
      </c>
      <c r="B46" s="75" t="s">
        <v>90</v>
      </c>
      <c r="C46" s="75" t="s">
        <v>91</v>
      </c>
      <c r="D46" s="78" t="s">
        <v>61</v>
      </c>
      <c r="E46" s="37" t="s">
        <v>95</v>
      </c>
      <c r="F46" s="54"/>
      <c r="G46" s="35"/>
      <c r="H46" s="38"/>
      <c r="I46" s="58">
        <v>39109</v>
      </c>
      <c r="J46" s="35">
        <v>39109</v>
      </c>
      <c r="K46" s="35"/>
      <c r="L46" s="35"/>
      <c r="M46" s="39"/>
    </row>
    <row r="47" spans="1:14" s="36" customFormat="1" ht="18.75" customHeight="1">
      <c r="A47" s="87" t="s">
        <v>39</v>
      </c>
      <c r="B47" s="88"/>
      <c r="C47" s="88"/>
      <c r="D47" s="89"/>
      <c r="E47" s="40"/>
      <c r="F47" s="34"/>
      <c r="G47" s="34"/>
      <c r="H47" s="41"/>
      <c r="I47" s="28">
        <f t="shared" ref="I47:I52" si="4">SUM(J47:K47)</f>
        <v>30070064</v>
      </c>
      <c r="J47" s="41">
        <f>SUM(J30:J46)</f>
        <v>27864835</v>
      </c>
      <c r="K47" s="41">
        <f>SUM(K30:K46)</f>
        <v>2205229</v>
      </c>
      <c r="L47" s="41"/>
    </row>
    <row r="48" spans="1:14" s="33" customFormat="1" ht="18.75">
      <c r="A48" s="98" t="s">
        <v>55</v>
      </c>
      <c r="B48" s="99"/>
      <c r="C48" s="99"/>
      <c r="D48" s="99"/>
      <c r="E48" s="99"/>
      <c r="F48" s="99"/>
      <c r="G48" s="99"/>
      <c r="H48" s="99"/>
      <c r="I48" s="99"/>
      <c r="J48" s="99"/>
      <c r="K48" s="99"/>
      <c r="L48" s="100"/>
      <c r="M48" s="42"/>
      <c r="N48" s="42"/>
    </row>
    <row r="49" spans="1:14" s="23" customFormat="1" ht="45.95" customHeight="1">
      <c r="A49" s="34">
        <v>1517322</v>
      </c>
      <c r="B49" s="34">
        <v>7322</v>
      </c>
      <c r="C49" s="19" t="s">
        <v>46</v>
      </c>
      <c r="D49" s="101" t="s">
        <v>61</v>
      </c>
      <c r="E49" s="25" t="s">
        <v>56</v>
      </c>
      <c r="F49" s="34" t="s">
        <v>79</v>
      </c>
      <c r="G49" s="35">
        <v>23196823</v>
      </c>
      <c r="H49" s="35">
        <v>98</v>
      </c>
      <c r="I49" s="58">
        <f t="shared" ref="I49:I50" si="5">SUM(J49:K49)</f>
        <v>35281</v>
      </c>
      <c r="J49" s="35">
        <v>35281</v>
      </c>
      <c r="K49" s="34"/>
      <c r="L49" s="34">
        <v>100</v>
      </c>
      <c r="M49" s="43"/>
      <c r="N49" s="43"/>
    </row>
    <row r="50" spans="1:14" s="23" customFormat="1" ht="71.25" customHeight="1">
      <c r="A50" s="34">
        <v>1517324</v>
      </c>
      <c r="B50" s="34">
        <v>7324</v>
      </c>
      <c r="C50" s="19" t="s">
        <v>46</v>
      </c>
      <c r="D50" s="102"/>
      <c r="E50" s="25" t="s">
        <v>57</v>
      </c>
      <c r="F50" s="34" t="s">
        <v>79</v>
      </c>
      <c r="G50" s="35">
        <v>62756659</v>
      </c>
      <c r="H50" s="35">
        <f>60686397/G50*100</f>
        <v>96.701127763987557</v>
      </c>
      <c r="I50" s="58">
        <f t="shared" si="5"/>
        <v>5002736</v>
      </c>
      <c r="J50" s="35">
        <v>5002736</v>
      </c>
      <c r="K50" s="34"/>
      <c r="L50" s="34">
        <v>100</v>
      </c>
      <c r="M50" s="43"/>
      <c r="N50" s="43"/>
    </row>
    <row r="51" spans="1:14" s="23" customFormat="1" ht="314.25" customHeight="1">
      <c r="A51" s="34">
        <v>3719770</v>
      </c>
      <c r="B51" s="34">
        <v>9770</v>
      </c>
      <c r="C51" s="19" t="s">
        <v>15</v>
      </c>
      <c r="D51" s="54" t="s">
        <v>59</v>
      </c>
      <c r="E51" s="25" t="s">
        <v>101</v>
      </c>
      <c r="F51" s="34"/>
      <c r="G51" s="35"/>
      <c r="H51" s="35"/>
      <c r="I51" s="58">
        <f>SUM(J51:K51)</f>
        <v>4672316</v>
      </c>
      <c r="J51" s="61">
        <v>4672316</v>
      </c>
      <c r="K51" s="34"/>
      <c r="L51" s="34"/>
      <c r="M51" s="43"/>
      <c r="N51" s="43"/>
    </row>
    <row r="52" spans="1:14" s="36" customFormat="1" ht="18.75">
      <c r="A52" s="87" t="s">
        <v>39</v>
      </c>
      <c r="B52" s="88"/>
      <c r="C52" s="88"/>
      <c r="D52" s="89"/>
      <c r="E52" s="40"/>
      <c r="F52" s="34"/>
      <c r="G52" s="34"/>
      <c r="H52" s="41"/>
      <c r="I52" s="28">
        <f t="shared" si="4"/>
        <v>9710333</v>
      </c>
      <c r="J52" s="41">
        <f>SUM(J49:J51)</f>
        <v>9710333</v>
      </c>
      <c r="K52" s="41">
        <f>SUM(K49:K50)</f>
        <v>0</v>
      </c>
      <c r="L52" s="41"/>
    </row>
    <row r="53" spans="1:14" s="1" customFormat="1" ht="42" customHeight="1">
      <c r="A53" s="87" t="s">
        <v>39</v>
      </c>
      <c r="B53" s="88"/>
      <c r="C53" s="88"/>
      <c r="D53" s="88"/>
      <c r="E53" s="89"/>
      <c r="F53" s="44"/>
      <c r="G53" s="44"/>
      <c r="H53" s="45"/>
      <c r="I53" s="41">
        <f>I52+I47+I28+I25+I12+I13+I14+I15+I16</f>
        <v>90519856</v>
      </c>
      <c r="J53" s="41">
        <f>J52+J47+J28+J25+J12+J13+J14+J15+J16</f>
        <v>76965352</v>
      </c>
      <c r="K53" s="41">
        <f>K52+K47+K28+K25+K12+K13+K14+K15+K16</f>
        <v>13554504</v>
      </c>
      <c r="L53" s="41"/>
    </row>
    <row r="54" spans="1:14" s="1" customFormat="1" ht="90" customHeight="1">
      <c r="A54" s="46"/>
      <c r="B54" s="46"/>
      <c r="C54" s="46"/>
      <c r="D54" s="46"/>
      <c r="E54" s="46"/>
      <c r="F54" s="47"/>
      <c r="G54" s="47"/>
      <c r="H54" s="48"/>
      <c r="I54" s="48"/>
      <c r="J54" s="48"/>
      <c r="K54" s="48"/>
      <c r="L54" s="49"/>
    </row>
    <row r="55" spans="1:14" s="51" customFormat="1" ht="18.75">
      <c r="A55" s="50" t="s">
        <v>58</v>
      </c>
      <c r="B55" s="50"/>
      <c r="C55" s="50"/>
      <c r="D55" s="50"/>
      <c r="E55" s="50"/>
      <c r="F55" s="79" t="s">
        <v>106</v>
      </c>
      <c r="G55" s="79"/>
      <c r="H55" s="79"/>
      <c r="I55" s="79"/>
      <c r="J55" s="79"/>
      <c r="K55" s="79"/>
      <c r="L55" s="79"/>
    </row>
    <row r="56" spans="1:14" s="1" customFormat="1">
      <c r="I56" s="52"/>
    </row>
    <row r="59" spans="1:14">
      <c r="H59" s="53"/>
      <c r="I59" s="53"/>
    </row>
    <row r="62" spans="1:14">
      <c r="H62" s="53"/>
      <c r="I62" s="53"/>
    </row>
  </sheetData>
  <mergeCells count="43">
    <mergeCell ref="A52:D52"/>
    <mergeCell ref="D30:D31"/>
    <mergeCell ref="D38:D45"/>
    <mergeCell ref="D32:D37"/>
    <mergeCell ref="D18:D19"/>
    <mergeCell ref="D20:D24"/>
    <mergeCell ref="A26:L26"/>
    <mergeCell ref="A29:L29"/>
    <mergeCell ref="A39:A41"/>
    <mergeCell ref="B39:B41"/>
    <mergeCell ref="C39:C41"/>
    <mergeCell ref="E43:E44"/>
    <mergeCell ref="F43:F44"/>
    <mergeCell ref="G43:G44"/>
    <mergeCell ref="H43:H44"/>
    <mergeCell ref="A7:L7"/>
    <mergeCell ref="A8:G8"/>
    <mergeCell ref="A9:A10"/>
    <mergeCell ref="B9:B10"/>
    <mergeCell ref="C9:C10"/>
    <mergeCell ref="D9:D10"/>
    <mergeCell ref="G1:H1"/>
    <mergeCell ref="J1:K1"/>
    <mergeCell ref="G2:H3"/>
    <mergeCell ref="J2:L3"/>
    <mergeCell ref="G4:H4"/>
    <mergeCell ref="J4:L4"/>
    <mergeCell ref="F55:L55"/>
    <mergeCell ref="J9:K9"/>
    <mergeCell ref="L9:L10"/>
    <mergeCell ref="E9:E10"/>
    <mergeCell ref="F9:F10"/>
    <mergeCell ref="G9:G10"/>
    <mergeCell ref="H9:H10"/>
    <mergeCell ref="I9:I10"/>
    <mergeCell ref="A17:L17"/>
    <mergeCell ref="A25:D25"/>
    <mergeCell ref="E13:E14"/>
    <mergeCell ref="D13:D14"/>
    <mergeCell ref="A53:E53"/>
    <mergeCell ref="A47:D47"/>
    <mergeCell ref="A48:L48"/>
    <mergeCell ref="D49:D50"/>
  </mergeCells>
  <pageMargins left="0.7" right="0.7" top="0.75" bottom="0.75" header="0.3" footer="0.3"/>
  <pageSetup paperSize="9" scale="60" orientation="landscape" r:id="rId1"/>
  <headerFooter alignWithMargins="0"/>
  <rowBreaks count="1" manualBreakCount="1">
    <brk id="5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№ 5</vt:lpstr>
      <vt:lpstr>'№ 5'!Заголовки_для_печати</vt:lpstr>
      <vt:lpstr>'№ 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Швець М.Й..</dc:creator>
  <cp:lastModifiedBy>Користувач Windows</cp:lastModifiedBy>
  <cp:lastPrinted>2021-04-01T12:01:41Z</cp:lastPrinted>
  <dcterms:created xsi:type="dcterms:W3CDTF">2021-03-02T06:49:16Z</dcterms:created>
  <dcterms:modified xsi:type="dcterms:W3CDTF">2021-04-01T12:01:57Z</dcterms:modified>
</cp:coreProperties>
</file>